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<sst xmlns="http://schemas.openxmlformats.org/spreadsheetml/2006/main" count="100" uniqueCount="48">
  <si>
    <t>total</t>
  </si>
  <si>
    <t>FURNIZOR</t>
  </si>
  <si>
    <t>puncte</t>
  </si>
  <si>
    <t>CAPACITATE TEHNICA</t>
  </si>
  <si>
    <t>RESURSE UMANE</t>
  </si>
  <si>
    <t>LOGISTICA</t>
  </si>
  <si>
    <t>TOTAL PUNCTAJ</t>
  </si>
  <si>
    <t>disponibil</t>
  </si>
  <si>
    <t>PROMED</t>
  </si>
  <si>
    <t>RADIOLOGIE</t>
  </si>
  <si>
    <t>EVALUARE 90%</t>
  </si>
  <si>
    <t>DISPONIBI-LITATE 10%</t>
  </si>
  <si>
    <t xml:space="preserve">PUNCTE </t>
  </si>
  <si>
    <t>BUGET</t>
  </si>
  <si>
    <t>criteriul evaluare</t>
  </si>
  <si>
    <t>criteriul disponibilitate</t>
  </si>
  <si>
    <t>buget</t>
  </si>
  <si>
    <t xml:space="preserve">val punct </t>
  </si>
  <si>
    <t xml:space="preserve">buget total </t>
  </si>
  <si>
    <t xml:space="preserve">evaluare </t>
  </si>
  <si>
    <t xml:space="preserve">disponibilitate </t>
  </si>
  <si>
    <t>lei</t>
  </si>
  <si>
    <t xml:space="preserve">VAL PUNCT/lei </t>
  </si>
  <si>
    <t xml:space="preserve">CRITERIUL EVALUARE/puncte </t>
  </si>
  <si>
    <t xml:space="preserve">CRITERIUL /lei </t>
  </si>
  <si>
    <t xml:space="preserve">lei </t>
  </si>
  <si>
    <t>mai</t>
  </si>
  <si>
    <t>iunie</t>
  </si>
  <si>
    <t>iulie</t>
  </si>
  <si>
    <t>aug</t>
  </si>
  <si>
    <t>sep</t>
  </si>
  <si>
    <t>oct</t>
  </si>
  <si>
    <t>nov</t>
  </si>
  <si>
    <t>dec</t>
  </si>
  <si>
    <t>TOTAL</t>
  </si>
  <si>
    <t>criteriul</t>
  </si>
  <si>
    <t>disponibilitate</t>
  </si>
  <si>
    <t>FILIP MARIA</t>
  </si>
  <si>
    <t>GAINA CRISTINA</t>
  </si>
  <si>
    <t>GRINEI LIFE</t>
  </si>
  <si>
    <t>SP. JUDETEAN CALARASI</t>
  </si>
  <si>
    <t>Punctajul obtinut de catre furnizorii de servicii medicale paraclinice- radiologie judet, avand in vedere criteriile din Anexa 20 la Normele metodologice de aplicare pentru anul 2015 , si anume:</t>
  </si>
  <si>
    <t>1, Criteriul de evaluare a resurselor 90%</t>
  </si>
  <si>
    <t>2, Criteriul de disponibilitate 10%</t>
  </si>
  <si>
    <t>Conform tabelului:</t>
  </si>
  <si>
    <t>Pentru anul 2015, valorile de contract rezultate in urma punctajului obtinut pentru perioada mai- decembrie sunt:</t>
  </si>
  <si>
    <t>JUDET</t>
  </si>
  <si>
    <t>RADIOGRAFII DENTARE SI IMAGISTICA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</si>
</sst>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0000"/>
    <numFmt numFmtId="173" formatCode="_-* #,##0\ _l_e_i_-;\-* #,##0\ _l_e_i_-;_-* &quot;-&quot;??\ _l_e_i_-;_-@_-"/>
    <numFmt numFmtId="174" formatCode="#,##0.000000"/>
    <numFmt numFmtId="175" formatCode="#,##0.000000_ ;\-#,##0.000000\ "/>
    <numFmt numFmtId="176" formatCode="#,##0.00_ ;\-#,##0.00\ "/>
    <numFmt numFmtId="177" formatCode="#,##0.00;[Red]#,##0.00"/>
    <numFmt numFmtId="178" formatCode="#,##0.00\ &quot;lei&quot;;[Red]#,##0.00\ &quot;lei&quot;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21" applyFont="1" applyFill="1" applyBorder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9" fontId="0" fillId="0" borderId="1" xfId="0" applyNumberFormat="1" applyFont="1" applyFill="1" applyBorder="1" applyAlignment="1">
      <alignment/>
    </xf>
    <xf numFmtId="49" fontId="0" fillId="0" borderId="2" xfId="0" applyNumberFormat="1" applyFont="1" applyFill="1" applyBorder="1" applyAlignment="1">
      <alignment/>
    </xf>
    <xf numFmtId="49" fontId="0" fillId="0" borderId="3" xfId="0" applyNumberFormat="1" applyFont="1" applyFill="1" applyBorder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49" fontId="0" fillId="0" borderId="6" xfId="0" applyNumberFormat="1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 wrapText="1"/>
    </xf>
    <xf numFmtId="49" fontId="0" fillId="0" borderId="8" xfId="0" applyNumberFormat="1" applyFont="1" applyBorder="1" applyAlignment="1">
      <alignment wrapText="1"/>
    </xf>
    <xf numFmtId="49" fontId="0" fillId="0" borderId="8" xfId="0" applyNumberFormat="1" applyFont="1" applyBorder="1" applyAlignment="1">
      <alignment/>
    </xf>
    <xf numFmtId="0" fontId="0" fillId="0" borderId="8" xfId="0" applyFont="1" applyFill="1" applyBorder="1" applyAlignment="1">
      <alignment horizontal="left" wrapText="1"/>
    </xf>
    <xf numFmtId="0" fontId="0" fillId="0" borderId="8" xfId="0" applyFont="1" applyBorder="1" applyAlignment="1">
      <alignment wrapText="1"/>
    </xf>
    <xf numFmtId="4" fontId="2" fillId="0" borderId="7" xfId="0" applyNumberFormat="1" applyFont="1" applyFill="1" applyBorder="1" applyAlignment="1">
      <alignment/>
    </xf>
    <xf numFmtId="171" fontId="2" fillId="0" borderId="7" xfId="0" applyNumberFormat="1" applyFont="1" applyFill="1" applyBorder="1" applyAlignment="1">
      <alignment/>
    </xf>
    <xf numFmtId="0" fontId="0" fillId="0" borderId="7" xfId="21" applyFont="1" applyFill="1" applyBorder="1" applyAlignment="1">
      <alignment/>
      <protection/>
    </xf>
    <xf numFmtId="0" fontId="0" fillId="0" borderId="0" xfId="21" applyFont="1" applyFill="1" applyBorder="1" applyAlignment="1">
      <alignment/>
      <protection/>
    </xf>
    <xf numFmtId="171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21" applyFont="1" applyFill="1" applyBorder="1">
      <alignment/>
      <protection/>
    </xf>
    <xf numFmtId="171" fontId="0" fillId="0" borderId="7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center"/>
    </xf>
    <xf numFmtId="171" fontId="0" fillId="0" borderId="7" xfId="0" applyNumberFormat="1" applyFont="1" applyFill="1" applyBorder="1" applyAlignment="1">
      <alignment/>
    </xf>
    <xf numFmtId="0" fontId="0" fillId="0" borderId="7" xfId="0" applyFont="1" applyBorder="1" applyAlignment="1">
      <alignment horizontal="right"/>
    </xf>
    <xf numFmtId="0" fontId="0" fillId="0" borderId="7" xfId="0" applyFont="1" applyBorder="1" applyAlignment="1">
      <alignment/>
    </xf>
    <xf numFmtId="4" fontId="2" fillId="0" borderId="7" xfId="0" applyNumberFormat="1" applyFont="1" applyFill="1" applyBorder="1" applyAlignment="1">
      <alignment/>
    </xf>
    <xf numFmtId="4" fontId="0" fillId="0" borderId="7" xfId="0" applyNumberFormat="1" applyFont="1" applyFill="1" applyBorder="1" applyAlignment="1">
      <alignment horizontal="right"/>
    </xf>
    <xf numFmtId="171" fontId="0" fillId="0" borderId="7" xfId="0" applyNumberFormat="1" applyFont="1" applyFill="1" applyBorder="1" applyAlignment="1">
      <alignment horizontal="right"/>
    </xf>
    <xf numFmtId="0" fontId="0" fillId="0" borderId="7" xfId="0" applyFont="1" applyFill="1" applyBorder="1" applyAlignment="1">
      <alignment horizontal="right"/>
    </xf>
    <xf numFmtId="43" fontId="2" fillId="0" borderId="7" xfId="0" applyNumberFormat="1" applyFont="1" applyFill="1" applyBorder="1" applyAlignment="1">
      <alignment horizontal="right"/>
    </xf>
    <xf numFmtId="4" fontId="0" fillId="0" borderId="7" xfId="15" applyNumberFormat="1" applyFont="1" applyFill="1" applyBorder="1" applyAlignment="1">
      <alignment/>
    </xf>
    <xf numFmtId="4" fontId="0" fillId="0" borderId="7" xfId="0" applyNumberFormat="1" applyFont="1" applyFill="1" applyBorder="1" applyAlignment="1">
      <alignment/>
    </xf>
    <xf numFmtId="0" fontId="0" fillId="0" borderId="7" xfId="0" applyFont="1" applyFill="1" applyBorder="1" applyAlignment="1">
      <alignment wrapText="1"/>
    </xf>
    <xf numFmtId="171" fontId="0" fillId="0" borderId="7" xfId="0" applyNumberFormat="1" applyFont="1" applyFill="1" applyBorder="1" applyAlignment="1">
      <alignment/>
    </xf>
    <xf numFmtId="4" fontId="0" fillId="0" borderId="7" xfId="0" applyNumberFormat="1" applyFont="1" applyFill="1" applyBorder="1" applyAlignment="1">
      <alignment/>
    </xf>
    <xf numFmtId="43" fontId="0" fillId="0" borderId="7" xfId="0" applyNumberFormat="1" applyFont="1" applyBorder="1" applyAlignment="1">
      <alignment/>
    </xf>
    <xf numFmtId="177" fontId="0" fillId="0" borderId="7" xfId="0" applyNumberFormat="1" applyFont="1" applyFill="1" applyBorder="1" applyAlignment="1">
      <alignment/>
    </xf>
    <xf numFmtId="177" fontId="0" fillId="0" borderId="7" xfId="0" applyNumberFormat="1" applyFont="1" applyBorder="1" applyAlignment="1">
      <alignment/>
    </xf>
    <xf numFmtId="0" fontId="0" fillId="0" borderId="0" xfId="21" applyFont="1" applyFill="1" applyBorder="1">
      <alignment/>
      <protection/>
    </xf>
    <xf numFmtId="171" fontId="0" fillId="0" borderId="7" xfId="0" applyNumberFormat="1" applyFont="1" applyFill="1" applyBorder="1" applyAlignment="1">
      <alignment horizontal="right"/>
    </xf>
    <xf numFmtId="171" fontId="0" fillId="0" borderId="7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171" fontId="0" fillId="0" borderId="7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7" xfId="0" applyNumberFormat="1" applyFont="1" applyFill="1" applyBorder="1" applyAlignment="1">
      <alignment horizontal="center"/>
    </xf>
    <xf numFmtId="0" fontId="0" fillId="0" borderId="7" xfId="0" applyFont="1" applyBorder="1" applyAlignment="1">
      <alignment horizontal="right"/>
    </xf>
    <xf numFmtId="43" fontId="0" fillId="0" borderId="7" xfId="0" applyNumberFormat="1" applyFont="1" applyBorder="1" applyAlignment="1">
      <alignment horizontal="left"/>
    </xf>
    <xf numFmtId="0" fontId="0" fillId="0" borderId="7" xfId="0" applyFont="1" applyBorder="1" applyAlignment="1">
      <alignment/>
    </xf>
    <xf numFmtId="4" fontId="0" fillId="0" borderId="7" xfId="0" applyNumberFormat="1" applyFont="1" applyBorder="1" applyAlignment="1">
      <alignment/>
    </xf>
    <xf numFmtId="0" fontId="0" fillId="0" borderId="7" xfId="0" applyFont="1" applyFill="1" applyBorder="1" applyAlignment="1">
      <alignment/>
    </xf>
    <xf numFmtId="4" fontId="2" fillId="0" borderId="7" xfId="0" applyNumberFormat="1" applyFont="1" applyBorder="1" applyAlignment="1">
      <alignment/>
    </xf>
    <xf numFmtId="49" fontId="0" fillId="0" borderId="7" xfId="0" applyNumberFormat="1" applyFont="1" applyFill="1" applyBorder="1" applyAlignment="1">
      <alignment/>
    </xf>
    <xf numFmtId="49" fontId="0" fillId="0" borderId="7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/>
    </xf>
    <xf numFmtId="43" fontId="2" fillId="0" borderId="0" xfId="0" applyNumberFormat="1" applyFont="1" applyFill="1" applyBorder="1" applyAlignment="1">
      <alignment horizontal="right"/>
    </xf>
    <xf numFmtId="49" fontId="0" fillId="0" borderId="7" xfId="0" applyNumberFormat="1" applyFont="1" applyBorder="1" applyAlignment="1">
      <alignment wrapText="1"/>
    </xf>
    <xf numFmtId="0" fontId="0" fillId="0" borderId="7" xfId="21" applyFont="1" applyFill="1" applyBorder="1" applyAlignment="1">
      <alignment wrapText="1"/>
      <protection/>
    </xf>
    <xf numFmtId="0" fontId="0" fillId="0" borderId="7" xfId="21" applyFont="1" applyFill="1" applyBorder="1" applyAlignment="1">
      <alignment horizontal="center" wrapText="1"/>
      <protection/>
    </xf>
    <xf numFmtId="0" fontId="0" fillId="0" borderId="7" xfId="21" applyFont="1" applyFill="1" applyBorder="1" applyAlignment="1">
      <alignment horizontal="center"/>
      <protection/>
    </xf>
    <xf numFmtId="0" fontId="5" fillId="0" borderId="0" xfId="0" applyFont="1" applyAlignment="1">
      <alignment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49" fontId="0" fillId="0" borderId="1" xfId="0" applyNumberFormat="1" applyFont="1" applyFill="1" applyBorder="1" applyAlignment="1">
      <alignment horizontal="center" wrapText="1"/>
    </xf>
    <xf numFmtId="49" fontId="0" fillId="0" borderId="2" xfId="0" applyNumberFormat="1" applyFont="1" applyFill="1" applyBorder="1" applyAlignment="1">
      <alignment horizontal="center" wrapText="1"/>
    </xf>
    <xf numFmtId="171" fontId="0" fillId="0" borderId="7" xfId="0" applyNumberFormat="1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2" fillId="0" borderId="7" xfId="21" applyFont="1" applyFill="1" applyBorder="1" applyAlignment="1">
      <alignment horizontal="center"/>
      <protection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0" fillId="0" borderId="6" xfId="0" applyFont="1" applyFill="1" applyBorder="1" applyAlignment="1">
      <alignment horizont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LAFON RAPORTAT TRIM.II,III 2004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workbookViewId="0" topLeftCell="A22">
      <selection activeCell="H41" sqref="H41"/>
    </sheetView>
  </sheetViews>
  <sheetFormatPr defaultColWidth="9.140625" defaultRowHeight="12.75"/>
  <cols>
    <col min="1" max="1" width="4.140625" style="0" customWidth="1"/>
    <col min="2" max="2" width="11.28125" style="0" customWidth="1"/>
    <col min="3" max="3" width="15.7109375" style="0" customWidth="1"/>
    <col min="4" max="4" width="13.7109375" style="0" customWidth="1"/>
    <col min="5" max="5" width="8.7109375" style="0" customWidth="1"/>
    <col min="6" max="6" width="13.28125" style="0" customWidth="1"/>
    <col min="7" max="7" width="12.7109375" style="0" customWidth="1"/>
    <col min="8" max="8" width="16.57421875" style="0" customWidth="1"/>
    <col min="9" max="9" width="21.57421875" style="0" customWidth="1"/>
    <col min="10" max="10" width="13.00390625" style="0" customWidth="1"/>
    <col min="11" max="11" width="9.57421875" style="0" customWidth="1"/>
    <col min="13" max="13" width="9.7109375" style="0" customWidth="1"/>
    <col min="14" max="14" width="9.00390625" style="0" customWidth="1"/>
    <col min="15" max="15" width="10.00390625" style="0" customWidth="1"/>
    <col min="17" max="17" width="10.421875" style="0" customWidth="1"/>
    <col min="19" max="19" width="11.7109375" style="0" customWidth="1"/>
    <col min="20" max="20" width="12.28125" style="0" customWidth="1"/>
    <col min="21" max="22" width="10.421875" style="0" customWidth="1"/>
    <col min="23" max="23" width="11.57421875" style="0" customWidth="1"/>
    <col min="24" max="24" width="13.140625" style="0" customWidth="1"/>
    <col min="25" max="25" width="12.421875" style="0" customWidth="1"/>
    <col min="28" max="28" width="16.00390625" style="0" customWidth="1"/>
    <col min="29" max="29" width="9.8515625" style="0" bestFit="1" customWidth="1"/>
    <col min="30" max="30" width="14.421875" style="0" customWidth="1"/>
    <col min="31" max="31" width="9.28125" style="0" bestFit="1" customWidth="1"/>
    <col min="32" max="32" width="9.8515625" style="0" bestFit="1" customWidth="1"/>
    <col min="33" max="33" width="9.28125" style="0" bestFit="1" customWidth="1"/>
    <col min="34" max="36" width="9.8515625" style="0" bestFit="1" customWidth="1"/>
    <col min="37" max="37" width="9.28125" style="0" bestFit="1" customWidth="1"/>
    <col min="38" max="38" width="9.8515625" style="0" bestFit="1" customWidth="1"/>
  </cols>
  <sheetData>
    <row r="1" ht="15.75">
      <c r="A1" s="76" t="s">
        <v>41</v>
      </c>
    </row>
    <row r="2" spans="1:2" ht="12.75">
      <c r="A2" t="s">
        <v>42</v>
      </c>
      <c r="B2" s="77"/>
    </row>
    <row r="3" ht="12.75">
      <c r="A3" t="s">
        <v>43</v>
      </c>
    </row>
    <row r="4" ht="12.75">
      <c r="A4" t="s">
        <v>44</v>
      </c>
    </row>
    <row r="8" spans="1:10" s="4" customFormat="1" ht="12.75">
      <c r="A8" s="1"/>
      <c r="B8" s="2"/>
      <c r="C8" s="3"/>
      <c r="D8" s="3"/>
      <c r="E8" s="3"/>
      <c r="F8" s="3" t="s">
        <v>9</v>
      </c>
      <c r="G8" s="3" t="s">
        <v>46</v>
      </c>
      <c r="H8" s="3"/>
      <c r="I8" s="3"/>
      <c r="J8" s="3"/>
    </row>
    <row r="9" spans="2:10" s="4" customFormat="1" ht="12.75">
      <c r="B9" s="84" t="s">
        <v>1</v>
      </c>
      <c r="C9" s="57"/>
      <c r="D9" s="57"/>
      <c r="E9" s="57" t="s">
        <v>2</v>
      </c>
      <c r="F9" s="57"/>
      <c r="G9" s="57"/>
      <c r="H9" s="59"/>
      <c r="I9" s="60"/>
      <c r="J9" s="60"/>
    </row>
    <row r="10" spans="2:10" s="4" customFormat="1" ht="12.75">
      <c r="B10" s="84"/>
      <c r="C10" s="85" t="s">
        <v>23</v>
      </c>
      <c r="D10" s="86"/>
      <c r="E10" s="86"/>
      <c r="F10" s="87"/>
      <c r="G10" s="58" t="s">
        <v>35</v>
      </c>
      <c r="H10" s="61"/>
      <c r="I10" s="27"/>
      <c r="J10" s="27"/>
    </row>
    <row r="11" spans="2:10" s="4" customFormat="1" ht="25.5">
      <c r="B11" s="84"/>
      <c r="C11" s="12" t="s">
        <v>3</v>
      </c>
      <c r="D11" s="12" t="s">
        <v>4</v>
      </c>
      <c r="E11" s="12" t="s">
        <v>5</v>
      </c>
      <c r="F11" s="12" t="s">
        <v>6</v>
      </c>
      <c r="G11" s="72" t="s">
        <v>36</v>
      </c>
      <c r="H11" s="62"/>
      <c r="I11" s="63"/>
      <c r="J11" s="64"/>
    </row>
    <row r="12" spans="2:10" s="4" customFormat="1" ht="12.75">
      <c r="B12" s="12" t="s">
        <v>8</v>
      </c>
      <c r="C12" s="36">
        <v>68</v>
      </c>
      <c r="D12" s="36">
        <v>43.57</v>
      </c>
      <c r="E12" s="36">
        <v>10</v>
      </c>
      <c r="F12" s="36">
        <f>SUM(C12:E12)</f>
        <v>121.57</v>
      </c>
      <c r="G12" s="37">
        <v>30</v>
      </c>
      <c r="H12" s="65"/>
      <c r="I12" s="66"/>
      <c r="J12" s="67"/>
    </row>
    <row r="13" spans="2:10" s="4" customFormat="1" ht="25.5">
      <c r="B13" s="12" t="s">
        <v>39</v>
      </c>
      <c r="C13" s="36">
        <v>46.5</v>
      </c>
      <c r="D13" s="36">
        <v>2.57</v>
      </c>
      <c r="E13" s="36">
        <v>17</v>
      </c>
      <c r="F13" s="36">
        <f>E13+D13+C13</f>
        <v>66.07</v>
      </c>
      <c r="G13" s="37">
        <v>3</v>
      </c>
      <c r="H13" s="65"/>
      <c r="I13" s="68"/>
      <c r="J13" s="67"/>
    </row>
    <row r="14" spans="2:10" s="4" customFormat="1" ht="12.75">
      <c r="B14" s="75" t="s">
        <v>37</v>
      </c>
      <c r="C14" s="36">
        <v>120</v>
      </c>
      <c r="D14" s="36">
        <v>6.67</v>
      </c>
      <c r="E14" s="36">
        <v>10</v>
      </c>
      <c r="F14" s="36">
        <f>E14+D14+C14</f>
        <v>136.67000000000002</v>
      </c>
      <c r="G14" s="37">
        <v>2.5</v>
      </c>
      <c r="H14" s="65"/>
      <c r="I14" s="66"/>
      <c r="J14" s="67"/>
    </row>
    <row r="15" spans="2:10" s="4" customFormat="1" ht="38.25">
      <c r="B15" s="74" t="s">
        <v>40</v>
      </c>
      <c r="C15" s="36">
        <v>372</v>
      </c>
      <c r="D15" s="36">
        <v>76.29</v>
      </c>
      <c r="E15" s="36">
        <v>12</v>
      </c>
      <c r="F15" s="36">
        <f>E15+D15+C15</f>
        <v>460.29</v>
      </c>
      <c r="G15" s="37">
        <v>15</v>
      </c>
      <c r="H15" s="65"/>
      <c r="I15" s="69"/>
      <c r="J15" s="67"/>
    </row>
    <row r="16" spans="2:10" s="4" customFormat="1" ht="25.5">
      <c r="B16" s="74" t="s">
        <v>38</v>
      </c>
      <c r="C16" s="36">
        <v>45</v>
      </c>
      <c r="D16" s="36">
        <v>4.33</v>
      </c>
      <c r="E16" s="36">
        <v>10</v>
      </c>
      <c r="F16" s="36">
        <f>E16+D16+C16</f>
        <v>59.33</v>
      </c>
      <c r="G16" s="37">
        <v>2.5</v>
      </c>
      <c r="H16" s="65"/>
      <c r="I16" s="66"/>
      <c r="J16" s="67"/>
    </row>
    <row r="17" spans="2:10" s="4" customFormat="1" ht="12.75">
      <c r="B17" s="19"/>
      <c r="C17" s="18">
        <f>SUM(C12:C16)</f>
        <v>651.5</v>
      </c>
      <c r="D17" s="18">
        <f>SUM(D12:D16)</f>
        <v>133.43000000000004</v>
      </c>
      <c r="E17" s="18">
        <f>SUM(E12:E16)</f>
        <v>59</v>
      </c>
      <c r="F17" s="18">
        <f>SUM(F12:F16)</f>
        <v>843.9300000000001</v>
      </c>
      <c r="G17" s="18">
        <f>SUM(G12:G16)</f>
        <v>53</v>
      </c>
      <c r="H17" s="70"/>
      <c r="I17" s="71"/>
      <c r="J17" s="21"/>
    </row>
    <row r="18" spans="2:10" s="4" customFormat="1" ht="12.75">
      <c r="B18" s="20"/>
      <c r="C18" s="21"/>
      <c r="D18" s="21"/>
      <c r="E18" s="21"/>
      <c r="F18" s="21"/>
      <c r="G18" s="21"/>
      <c r="H18" s="21"/>
      <c r="I18" s="22"/>
      <c r="J18" s="21"/>
    </row>
    <row r="20" ht="12.75">
      <c r="B20" s="78" t="s">
        <v>45</v>
      </c>
    </row>
    <row r="22" spans="1:10" s="4" customFormat="1" ht="12.75">
      <c r="A22" s="1"/>
      <c r="B22" s="2"/>
      <c r="C22" s="3"/>
      <c r="D22" s="3"/>
      <c r="E22" s="3"/>
      <c r="F22" s="3" t="s">
        <v>47</v>
      </c>
      <c r="G22" s="3"/>
      <c r="H22" s="3"/>
      <c r="I22" s="3"/>
      <c r="J22" s="3"/>
    </row>
    <row r="23" spans="2:10" s="4" customFormat="1" ht="12.75">
      <c r="B23" s="84" t="s">
        <v>1</v>
      </c>
      <c r="C23" s="5"/>
      <c r="D23" s="6"/>
      <c r="E23" s="6" t="s">
        <v>2</v>
      </c>
      <c r="F23" s="6"/>
      <c r="G23" s="7"/>
      <c r="H23" s="7"/>
      <c r="I23" s="8"/>
      <c r="J23" s="9"/>
    </row>
    <row r="24" spans="2:10" s="4" customFormat="1" ht="12.75">
      <c r="B24" s="84"/>
      <c r="C24" s="85" t="s">
        <v>23</v>
      </c>
      <c r="D24" s="86"/>
      <c r="E24" s="86"/>
      <c r="F24" s="87"/>
      <c r="G24" s="79" t="s">
        <v>24</v>
      </c>
      <c r="H24" s="80"/>
      <c r="I24" s="10" t="s">
        <v>25</v>
      </c>
      <c r="J24" s="11" t="s">
        <v>25</v>
      </c>
    </row>
    <row r="25" spans="2:19" s="4" customFormat="1" ht="25.5">
      <c r="B25" s="84"/>
      <c r="C25" s="12" t="s">
        <v>3</v>
      </c>
      <c r="D25" s="12" t="s">
        <v>4</v>
      </c>
      <c r="E25" s="12" t="s">
        <v>5</v>
      </c>
      <c r="F25" s="12" t="s">
        <v>6</v>
      </c>
      <c r="G25" s="13" t="s">
        <v>7</v>
      </c>
      <c r="H25" s="14" t="s">
        <v>10</v>
      </c>
      <c r="I25" s="15" t="s">
        <v>11</v>
      </c>
      <c r="J25" s="16" t="s">
        <v>0</v>
      </c>
      <c r="K25" s="30" t="s">
        <v>26</v>
      </c>
      <c r="L25" s="30" t="s">
        <v>27</v>
      </c>
      <c r="M25" s="30" t="s">
        <v>28</v>
      </c>
      <c r="N25" s="55" t="s">
        <v>29</v>
      </c>
      <c r="O25" s="55" t="s">
        <v>30</v>
      </c>
      <c r="P25" s="55" t="s">
        <v>31</v>
      </c>
      <c r="Q25" s="55" t="s">
        <v>32</v>
      </c>
      <c r="R25" s="55" t="s">
        <v>33</v>
      </c>
      <c r="S25" s="55" t="s">
        <v>34</v>
      </c>
    </row>
    <row r="26" spans="2:19" s="4" customFormat="1" ht="25.5">
      <c r="B26" s="38" t="s">
        <v>39</v>
      </c>
      <c r="C26" s="36">
        <v>46.5</v>
      </c>
      <c r="D26" s="36">
        <v>2.57</v>
      </c>
      <c r="E26" s="36">
        <v>17</v>
      </c>
      <c r="F26" s="36">
        <f>E26+D26+C26</f>
        <v>66.07</v>
      </c>
      <c r="G26" s="37">
        <v>3</v>
      </c>
      <c r="H26" s="37">
        <f>F26*H33</f>
        <v>12798.1611126035</v>
      </c>
      <c r="I26" s="33">
        <f>G26*H37</f>
        <v>2115.1897499999995</v>
      </c>
      <c r="J26" s="17">
        <f>H26+I26</f>
        <v>14913.3508626035</v>
      </c>
      <c r="K26" s="54">
        <v>2350</v>
      </c>
      <c r="L26" s="54">
        <v>2350</v>
      </c>
      <c r="M26" s="54">
        <v>2350</v>
      </c>
      <c r="N26" s="54">
        <v>2350</v>
      </c>
      <c r="O26" s="54">
        <v>2350</v>
      </c>
      <c r="P26" s="54">
        <v>2350</v>
      </c>
      <c r="Q26" s="54">
        <v>500</v>
      </c>
      <c r="R26" s="54">
        <v>313.35</v>
      </c>
      <c r="S26" s="54">
        <f>SUM(K26:R26)</f>
        <v>14913.35</v>
      </c>
    </row>
    <row r="27" spans="2:19" s="4" customFormat="1" ht="12.75">
      <c r="B27" s="19" t="s">
        <v>37</v>
      </c>
      <c r="C27" s="36">
        <v>120</v>
      </c>
      <c r="D27" s="36">
        <v>6.67</v>
      </c>
      <c r="E27" s="36">
        <v>10</v>
      </c>
      <c r="F27" s="36">
        <f>E27+D27+C27</f>
        <v>136.67000000000002</v>
      </c>
      <c r="G27" s="37">
        <v>2.5</v>
      </c>
      <c r="H27" s="37">
        <f>F27*H33</f>
        <v>26473.81079551265</v>
      </c>
      <c r="I27" s="32">
        <f>G27*H37</f>
        <v>1762.658125</v>
      </c>
      <c r="J27" s="17">
        <f>H27+I27</f>
        <v>28236.46892051265</v>
      </c>
      <c r="K27" s="54">
        <v>4000</v>
      </c>
      <c r="L27" s="54">
        <v>4000</v>
      </c>
      <c r="M27" s="54">
        <v>4000</v>
      </c>
      <c r="N27" s="54">
        <v>4000</v>
      </c>
      <c r="O27" s="54">
        <v>4000</v>
      </c>
      <c r="P27" s="54">
        <v>4000</v>
      </c>
      <c r="Q27" s="54">
        <v>3000</v>
      </c>
      <c r="R27" s="54">
        <v>1236.47</v>
      </c>
      <c r="S27" s="54">
        <f>SUM(K27:R27)</f>
        <v>28236.47</v>
      </c>
    </row>
    <row r="28" spans="2:19" s="4" customFormat="1" ht="25.5">
      <c r="B28" s="73" t="s">
        <v>38</v>
      </c>
      <c r="C28" s="36">
        <v>45</v>
      </c>
      <c r="D28" s="36">
        <v>4.33</v>
      </c>
      <c r="E28" s="36">
        <v>10</v>
      </c>
      <c r="F28" s="36">
        <f>E28+D28+C28</f>
        <v>59.33</v>
      </c>
      <c r="G28" s="37">
        <v>2.5</v>
      </c>
      <c r="H28" s="37">
        <f>F28*H33</f>
        <v>11492.582091883847</v>
      </c>
      <c r="I28" s="32">
        <f>G28*H37</f>
        <v>1762.658125</v>
      </c>
      <c r="J28" s="17">
        <f>H28+I28</f>
        <v>13255.240216883847</v>
      </c>
      <c r="K28" s="54">
        <v>2000</v>
      </c>
      <c r="L28" s="54">
        <v>2000</v>
      </c>
      <c r="M28" s="54">
        <v>2000</v>
      </c>
      <c r="N28" s="54">
        <v>2000</v>
      </c>
      <c r="O28" s="54">
        <v>2000</v>
      </c>
      <c r="P28" s="54">
        <v>2000</v>
      </c>
      <c r="Q28" s="54">
        <v>700</v>
      </c>
      <c r="R28" s="54">
        <v>555.24</v>
      </c>
      <c r="S28" s="54">
        <f>SUM(K28:R28)</f>
        <v>13255.24</v>
      </c>
    </row>
    <row r="29" spans="2:19" s="4" customFormat="1" ht="12.75">
      <c r="B29" s="19"/>
      <c r="C29" s="18">
        <f>SUM(C26:C28)</f>
        <v>211.5</v>
      </c>
      <c r="D29" s="18">
        <f>SUM(D26:D28)</f>
        <v>13.57</v>
      </c>
      <c r="E29" s="18">
        <f>SUM(E26:E28)</f>
        <v>37</v>
      </c>
      <c r="F29" s="18">
        <f>SUM(F26:F28)</f>
        <v>262.07</v>
      </c>
      <c r="G29" s="18">
        <f>SUM(G26:G28)</f>
        <v>8</v>
      </c>
      <c r="H29" s="31">
        <f>F29*H33</f>
        <v>50764.554</v>
      </c>
      <c r="I29" s="35">
        <f>G29*H37</f>
        <v>5640.505999999999</v>
      </c>
      <c r="J29" s="18">
        <f>SUM(J26:J28)</f>
        <v>56405.06</v>
      </c>
      <c r="K29" s="54">
        <f>SUM(K26:K28)</f>
        <v>8350</v>
      </c>
      <c r="L29" s="54">
        <f aca="true" t="shared" si="0" ref="L29:R29">SUM(L26:L28)</f>
        <v>8350</v>
      </c>
      <c r="M29" s="54">
        <f t="shared" si="0"/>
        <v>8350</v>
      </c>
      <c r="N29" s="54">
        <f t="shared" si="0"/>
        <v>8350</v>
      </c>
      <c r="O29" s="54">
        <f t="shared" si="0"/>
        <v>8350</v>
      </c>
      <c r="P29" s="54">
        <f t="shared" si="0"/>
        <v>8350</v>
      </c>
      <c r="Q29" s="54">
        <f t="shared" si="0"/>
        <v>4200</v>
      </c>
      <c r="R29" s="54">
        <f t="shared" si="0"/>
        <v>2105.0600000000004</v>
      </c>
      <c r="S29" s="56">
        <f>SUM(K29:R29)</f>
        <v>56405.06</v>
      </c>
    </row>
    <row r="30" spans="2:10" s="4" customFormat="1" ht="12.75">
      <c r="B30" s="20"/>
      <c r="C30" s="21"/>
      <c r="D30" s="21"/>
      <c r="E30" s="21"/>
      <c r="F30" s="21"/>
      <c r="G30" s="21"/>
      <c r="H30" s="21"/>
      <c r="I30" s="22"/>
      <c r="J30" s="21"/>
    </row>
    <row r="31" spans="2:10" s="4" customFormat="1" ht="12.75">
      <c r="B31" s="20"/>
      <c r="C31" s="23"/>
      <c r="D31" s="23" t="s">
        <v>21</v>
      </c>
      <c r="E31" s="23"/>
      <c r="F31" s="81" t="s">
        <v>14</v>
      </c>
      <c r="G31" s="81"/>
      <c r="H31" s="81"/>
      <c r="I31" s="24"/>
      <c r="J31" s="23"/>
    </row>
    <row r="32" spans="2:10" s="4" customFormat="1" ht="12.75">
      <c r="B32" s="25"/>
      <c r="C32" s="26" t="s">
        <v>18</v>
      </c>
      <c r="D32" s="39">
        <v>56405.06</v>
      </c>
      <c r="E32" s="27"/>
      <c r="F32" s="28" t="s">
        <v>12</v>
      </c>
      <c r="G32" s="28" t="s">
        <v>13</v>
      </c>
      <c r="H32" s="28" t="s">
        <v>22</v>
      </c>
      <c r="I32" s="24"/>
      <c r="J32" s="23"/>
    </row>
    <row r="33" spans="3:8" s="4" customFormat="1" ht="12.75">
      <c r="C33" s="26" t="s">
        <v>19</v>
      </c>
      <c r="D33" s="40">
        <f>D32*90/100</f>
        <v>50764.554</v>
      </c>
      <c r="E33" s="27"/>
      <c r="F33" s="42">
        <v>262.07</v>
      </c>
      <c r="G33" s="42">
        <f>D33</f>
        <v>50764.554</v>
      </c>
      <c r="H33" s="43">
        <f>G33/F33</f>
        <v>193.7060861601862</v>
      </c>
    </row>
    <row r="34" spans="3:8" s="4" customFormat="1" ht="12.75">
      <c r="C34" s="29" t="s">
        <v>20</v>
      </c>
      <c r="D34" s="41">
        <f>D32*10/100</f>
        <v>5640.505999999999</v>
      </c>
      <c r="F34" s="1"/>
      <c r="G34" s="1"/>
      <c r="H34" s="1"/>
    </row>
    <row r="35" spans="6:8" s="4" customFormat="1" ht="12.75">
      <c r="F35" s="83" t="s">
        <v>15</v>
      </c>
      <c r="G35" s="83"/>
      <c r="H35" s="83"/>
    </row>
    <row r="36" spans="2:10" s="4" customFormat="1" ht="12.75">
      <c r="B36" s="25"/>
      <c r="F36" s="30" t="s">
        <v>2</v>
      </c>
      <c r="G36" s="30" t="s">
        <v>16</v>
      </c>
      <c r="H36" s="30" t="s">
        <v>17</v>
      </c>
      <c r="J36" s="23"/>
    </row>
    <row r="37" spans="2:10" s="4" customFormat="1" ht="12.75">
      <c r="B37" s="25"/>
      <c r="F37" s="43">
        <v>8</v>
      </c>
      <c r="G37" s="43">
        <f>D34</f>
        <v>5640.505999999999</v>
      </c>
      <c r="H37" s="43">
        <f>G37/F37</f>
        <v>705.0632499999999</v>
      </c>
      <c r="J37" s="23"/>
    </row>
    <row r="38" s="4" customFormat="1" ht="12.75"/>
    <row r="39" ht="12.75">
      <c r="B39" s="78" t="s">
        <v>45</v>
      </c>
    </row>
    <row r="41" spans="1:10" s="4" customFormat="1" ht="12.75">
      <c r="A41" s="1"/>
      <c r="B41" s="2"/>
      <c r="C41" s="3"/>
      <c r="D41" s="3"/>
      <c r="E41" s="3"/>
      <c r="F41" s="3" t="s">
        <v>9</v>
      </c>
      <c r="G41" s="3" t="s">
        <v>46</v>
      </c>
      <c r="H41" s="3"/>
      <c r="I41" s="3"/>
      <c r="J41" s="3"/>
    </row>
    <row r="42" spans="2:10" s="4" customFormat="1" ht="12.75">
      <c r="B42" s="84" t="s">
        <v>1</v>
      </c>
      <c r="C42" s="5"/>
      <c r="D42" s="6"/>
      <c r="E42" s="6" t="s">
        <v>2</v>
      </c>
      <c r="F42" s="6"/>
      <c r="G42" s="7"/>
      <c r="H42" s="7"/>
      <c r="I42" s="8"/>
      <c r="J42" s="9"/>
    </row>
    <row r="43" spans="2:10" s="4" customFormat="1" ht="12.75">
      <c r="B43" s="84"/>
      <c r="C43" s="85" t="s">
        <v>23</v>
      </c>
      <c r="D43" s="86"/>
      <c r="E43" s="86"/>
      <c r="F43" s="87"/>
      <c r="G43" s="79" t="s">
        <v>24</v>
      </c>
      <c r="H43" s="80"/>
      <c r="I43" s="10" t="s">
        <v>25</v>
      </c>
      <c r="J43" s="11" t="s">
        <v>25</v>
      </c>
    </row>
    <row r="44" spans="2:19" s="4" customFormat="1" ht="25.5">
      <c r="B44" s="84"/>
      <c r="C44" s="12" t="s">
        <v>3</v>
      </c>
      <c r="D44" s="12" t="s">
        <v>4</v>
      </c>
      <c r="E44" s="12" t="s">
        <v>5</v>
      </c>
      <c r="F44" s="12" t="s">
        <v>6</v>
      </c>
      <c r="G44" s="13" t="s">
        <v>7</v>
      </c>
      <c r="H44" s="14" t="s">
        <v>10</v>
      </c>
      <c r="I44" s="15" t="s">
        <v>11</v>
      </c>
      <c r="J44" s="16" t="s">
        <v>0</v>
      </c>
      <c r="K44" s="30" t="s">
        <v>26</v>
      </c>
      <c r="L44" s="30" t="s">
        <v>27</v>
      </c>
      <c r="M44" s="30" t="s">
        <v>28</v>
      </c>
      <c r="N44" s="55" t="s">
        <v>29</v>
      </c>
      <c r="O44" s="55" t="s">
        <v>30</v>
      </c>
      <c r="P44" s="55" t="s">
        <v>31</v>
      </c>
      <c r="Q44" s="55" t="s">
        <v>32</v>
      </c>
      <c r="R44" s="55" t="s">
        <v>33</v>
      </c>
      <c r="S44" s="55" t="s">
        <v>34</v>
      </c>
    </row>
    <row r="45" spans="2:19" s="4" customFormat="1" ht="12.75">
      <c r="B45" s="38" t="s">
        <v>8</v>
      </c>
      <c r="C45" s="36">
        <v>68</v>
      </c>
      <c r="D45" s="36">
        <v>43.57</v>
      </c>
      <c r="E45" s="36">
        <v>10</v>
      </c>
      <c r="F45" s="36">
        <f>SUM(C45:E45)</f>
        <v>121.57</v>
      </c>
      <c r="G45" s="37">
        <v>30</v>
      </c>
      <c r="H45" s="37">
        <f>F45*H51</f>
        <v>84851.29898343243</v>
      </c>
      <c r="I45" s="32">
        <f>G45*H55</f>
        <v>30082.700000000004</v>
      </c>
      <c r="J45" s="17">
        <f>H45+I45</f>
        <v>114933.99898343242</v>
      </c>
      <c r="K45" s="54">
        <v>18000</v>
      </c>
      <c r="L45" s="54">
        <v>18000</v>
      </c>
      <c r="M45" s="54">
        <v>18000</v>
      </c>
      <c r="N45" s="54">
        <v>18000</v>
      </c>
      <c r="O45" s="54">
        <v>18000</v>
      </c>
      <c r="P45" s="54">
        <v>18000</v>
      </c>
      <c r="Q45" s="54">
        <v>4000</v>
      </c>
      <c r="R45" s="54">
        <v>2934</v>
      </c>
      <c r="S45" s="54">
        <f>SUM(K45:R45)</f>
        <v>114934</v>
      </c>
    </row>
    <row r="46" spans="2:19" s="4" customFormat="1" ht="38.25">
      <c r="B46" s="74" t="s">
        <v>40</v>
      </c>
      <c r="C46" s="36">
        <v>372</v>
      </c>
      <c r="D46" s="36">
        <v>76.29</v>
      </c>
      <c r="E46" s="36">
        <v>12</v>
      </c>
      <c r="F46" s="36">
        <f>E46+D46+C46</f>
        <v>460.29</v>
      </c>
      <c r="G46" s="37">
        <v>15</v>
      </c>
      <c r="H46" s="37">
        <f>F46*H51</f>
        <v>321265.15101656754</v>
      </c>
      <c r="I46" s="34">
        <f>G46*H55</f>
        <v>15041.350000000002</v>
      </c>
      <c r="J46" s="17">
        <f>H46+I46</f>
        <v>336306.5010165675</v>
      </c>
      <c r="K46" s="54">
        <v>48000</v>
      </c>
      <c r="L46" s="54">
        <v>48000</v>
      </c>
      <c r="M46" s="54">
        <v>48000</v>
      </c>
      <c r="N46" s="54">
        <v>48000</v>
      </c>
      <c r="O46" s="54">
        <v>48000</v>
      </c>
      <c r="P46" s="54">
        <v>48000</v>
      </c>
      <c r="Q46" s="54">
        <v>25000</v>
      </c>
      <c r="R46" s="54">
        <v>23306.5</v>
      </c>
      <c r="S46" s="54">
        <f>SUM(K46:R46)</f>
        <v>336306.5</v>
      </c>
    </row>
    <row r="47" spans="2:19" s="4" customFormat="1" ht="12.75">
      <c r="B47" s="19"/>
      <c r="C47" s="18">
        <f>SUM(C45:C46)</f>
        <v>440</v>
      </c>
      <c r="D47" s="18">
        <f>SUM(D45:D46)</f>
        <v>119.86000000000001</v>
      </c>
      <c r="E47" s="18">
        <f>SUM(E45:E46)</f>
        <v>22</v>
      </c>
      <c r="F47" s="18">
        <f>SUM(F45:F46)</f>
        <v>581.86</v>
      </c>
      <c r="G47" s="18">
        <f>SUM(G45:G46)</f>
        <v>45</v>
      </c>
      <c r="H47" s="31">
        <f>F47*H51</f>
        <v>406116.45</v>
      </c>
      <c r="I47" s="35">
        <f>G47*H55</f>
        <v>45124.05</v>
      </c>
      <c r="J47" s="18">
        <f>SUM(J45:J46)</f>
        <v>451240.49999999994</v>
      </c>
      <c r="K47" s="54">
        <f>SUM(K45:K46)</f>
        <v>66000</v>
      </c>
      <c r="L47" s="54">
        <f aca="true" t="shared" si="1" ref="L47:R47">SUM(L45:L46)</f>
        <v>66000</v>
      </c>
      <c r="M47" s="54">
        <f t="shared" si="1"/>
        <v>66000</v>
      </c>
      <c r="N47" s="54">
        <f t="shared" si="1"/>
        <v>66000</v>
      </c>
      <c r="O47" s="54">
        <f t="shared" si="1"/>
        <v>66000</v>
      </c>
      <c r="P47" s="54">
        <f t="shared" si="1"/>
        <v>66000</v>
      </c>
      <c r="Q47" s="54">
        <f t="shared" si="1"/>
        <v>29000</v>
      </c>
      <c r="R47" s="54">
        <f t="shared" si="1"/>
        <v>26240.5</v>
      </c>
      <c r="S47" s="56">
        <f>SUM(K47:R47)</f>
        <v>451240.5</v>
      </c>
    </row>
    <row r="48" spans="2:10" s="4" customFormat="1" ht="12.75">
      <c r="B48" s="20"/>
      <c r="C48" s="21"/>
      <c r="D48" s="21"/>
      <c r="E48" s="21"/>
      <c r="F48" s="21"/>
      <c r="G48" s="21"/>
      <c r="H48" s="21"/>
      <c r="I48" s="22"/>
      <c r="J48" s="21"/>
    </row>
    <row r="49" spans="2:10" s="4" customFormat="1" ht="12.75">
      <c r="B49" s="20"/>
      <c r="C49" s="23"/>
      <c r="D49" s="23" t="s">
        <v>21</v>
      </c>
      <c r="E49" s="23"/>
      <c r="F49" s="81" t="s">
        <v>14</v>
      </c>
      <c r="G49" s="81"/>
      <c r="H49" s="81"/>
      <c r="I49" s="24"/>
      <c r="J49" s="23"/>
    </row>
    <row r="50" spans="2:10" s="4" customFormat="1" ht="12.75">
      <c r="B50" s="44"/>
      <c r="C50" s="45" t="s">
        <v>18</v>
      </c>
      <c r="D50" s="46">
        <v>451240.5</v>
      </c>
      <c r="E50" s="47"/>
      <c r="F50" s="48" t="s">
        <v>12</v>
      </c>
      <c r="G50" s="48" t="s">
        <v>13</v>
      </c>
      <c r="H50" s="48" t="s">
        <v>22</v>
      </c>
      <c r="I50" s="49"/>
      <c r="J50" s="23"/>
    </row>
    <row r="51" spans="2:9" s="4" customFormat="1" ht="12.75">
      <c r="B51" s="1"/>
      <c r="C51" s="45" t="s">
        <v>19</v>
      </c>
      <c r="D51" s="50">
        <f>D50*90/100</f>
        <v>406116.45</v>
      </c>
      <c r="E51" s="47"/>
      <c r="F51" s="42">
        <v>581.86</v>
      </c>
      <c r="G51" s="42">
        <f>D51</f>
        <v>406116.45</v>
      </c>
      <c r="H51" s="43">
        <f>G51/F51</f>
        <v>697.9624823840786</v>
      </c>
      <c r="I51" s="1"/>
    </row>
    <row r="52" spans="2:9" s="4" customFormat="1" ht="12.75">
      <c r="B52" s="1"/>
      <c r="C52" s="51" t="s">
        <v>20</v>
      </c>
      <c r="D52" s="52">
        <f>D50*10/100</f>
        <v>45124.05</v>
      </c>
      <c r="E52" s="1"/>
      <c r="F52" s="1"/>
      <c r="G52" s="1"/>
      <c r="H52" s="1"/>
      <c r="I52" s="1"/>
    </row>
    <row r="53" spans="2:9" s="4" customFormat="1" ht="12.75">
      <c r="B53" s="1"/>
      <c r="C53" s="1"/>
      <c r="D53" s="1"/>
      <c r="E53" s="1"/>
      <c r="F53" s="82" t="s">
        <v>15</v>
      </c>
      <c r="G53" s="82"/>
      <c r="H53" s="82"/>
      <c r="I53" s="1"/>
    </row>
    <row r="54" spans="2:10" s="4" customFormat="1" ht="12.75">
      <c r="B54" s="44"/>
      <c r="C54" s="1"/>
      <c r="D54" s="1"/>
      <c r="E54" s="1"/>
      <c r="F54" s="53" t="s">
        <v>2</v>
      </c>
      <c r="G54" s="53" t="s">
        <v>16</v>
      </c>
      <c r="H54" s="53" t="s">
        <v>17</v>
      </c>
      <c r="I54" s="1"/>
      <c r="J54" s="23"/>
    </row>
    <row r="55" spans="2:10" s="4" customFormat="1" ht="12.75">
      <c r="B55" s="44"/>
      <c r="C55" s="1"/>
      <c r="D55" s="1"/>
      <c r="E55" s="1"/>
      <c r="F55" s="43">
        <v>45</v>
      </c>
      <c r="G55" s="43">
        <f>D52</f>
        <v>45124.05</v>
      </c>
      <c r="H55" s="43">
        <f>G55/F55</f>
        <v>1002.7566666666668</v>
      </c>
      <c r="I55" s="1"/>
      <c r="J55" s="23"/>
    </row>
    <row r="56" spans="2:9" s="4" customFormat="1" ht="12.75">
      <c r="B56" s="1"/>
      <c r="C56" s="1"/>
      <c r="D56" s="1"/>
      <c r="E56" s="1"/>
      <c r="F56" s="1"/>
      <c r="G56" s="1"/>
      <c r="H56" s="1"/>
      <c r="I56" s="1"/>
    </row>
  </sheetData>
  <mergeCells count="12">
    <mergeCell ref="G24:H24"/>
    <mergeCell ref="B42:B44"/>
    <mergeCell ref="C43:F43"/>
    <mergeCell ref="B9:B11"/>
    <mergeCell ref="C10:F10"/>
    <mergeCell ref="B23:B25"/>
    <mergeCell ref="C24:F24"/>
    <mergeCell ref="G43:H43"/>
    <mergeCell ref="F31:H31"/>
    <mergeCell ref="F49:H49"/>
    <mergeCell ref="F53:H53"/>
    <mergeCell ref="F35:H35"/>
  </mergeCells>
  <printOptions/>
  <pageMargins left="0.75" right="0.75" top="1" bottom="1" header="0.5" footer="0.5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</cp:lastModifiedBy>
  <cp:lastPrinted>2014-07-01T10:47:55Z</cp:lastPrinted>
  <dcterms:created xsi:type="dcterms:W3CDTF">1996-10-14T23:33:28Z</dcterms:created>
  <dcterms:modified xsi:type="dcterms:W3CDTF">2015-05-26T08:43:54Z</dcterms:modified>
  <cp:category/>
  <cp:version/>
  <cp:contentType/>
  <cp:contentStatus/>
</cp:coreProperties>
</file>